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 codeName="ThisWorkbook"/>
  <mc:AlternateContent xmlns:mc="http://schemas.openxmlformats.org/markup-compatibility/2006">
    <mc:Choice Requires="x15">
      <x15ac:absPath xmlns:x15ac="http://schemas.microsoft.com/office/spreadsheetml/2010/11/ac" url="D:\GHT\GHT-repræsentantskab 31. oktober 2025\"/>
    </mc:Choice>
  </mc:AlternateContent>
  <xr:revisionPtr revIDLastSave="0" documentId="13_ncr:1_{3F1027D5-62BD-463A-9E04-09A299288B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E32" i="1"/>
  <c r="E11" i="1"/>
  <c r="E13" i="1"/>
  <c r="C153" i="1" l="1"/>
  <c r="C55" i="1"/>
  <c r="C38" i="1"/>
  <c r="C64" i="1" s="1"/>
  <c r="E104" i="1"/>
  <c r="E102" i="1"/>
  <c r="E72" i="1"/>
  <c r="E70" i="1"/>
  <c r="C83" i="1"/>
  <c r="C98" i="1"/>
  <c r="C140" i="1"/>
  <c r="C91" i="1"/>
  <c r="C17" i="1"/>
  <c r="C23" i="1"/>
  <c r="C32" i="1" s="1"/>
  <c r="E101" i="1"/>
  <c r="E82" i="1"/>
  <c r="E81" i="1"/>
  <c r="E80" i="1"/>
  <c r="E79" i="1"/>
  <c r="E78" i="1"/>
  <c r="E77" i="1"/>
  <c r="E76" i="1"/>
  <c r="E75" i="1"/>
  <c r="E74" i="1"/>
  <c r="E73" i="1"/>
  <c r="E71" i="1"/>
  <c r="E152" i="1"/>
  <c r="E151" i="1"/>
  <c r="E150" i="1"/>
  <c r="E149" i="1"/>
  <c r="E153" i="1" s="1"/>
  <c r="E148" i="1"/>
  <c r="E147" i="1"/>
  <c r="E145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3" i="1"/>
  <c r="E100" i="1"/>
  <c r="E99" i="1"/>
  <c r="E97" i="1"/>
  <c r="E96" i="1"/>
  <c r="E95" i="1"/>
  <c r="E94" i="1"/>
  <c r="E93" i="1"/>
  <c r="E92" i="1"/>
  <c r="E90" i="1"/>
  <c r="E89" i="1"/>
  <c r="E88" i="1"/>
  <c r="E87" i="1"/>
  <c r="E86" i="1"/>
  <c r="E85" i="1"/>
  <c r="E84" i="1"/>
  <c r="E69" i="1"/>
  <c r="E68" i="1"/>
  <c r="E63" i="1"/>
  <c r="E62" i="1"/>
  <c r="E61" i="1"/>
  <c r="E59" i="1"/>
  <c r="E58" i="1"/>
  <c r="E57" i="1"/>
  <c r="E56" i="1"/>
  <c r="E55" i="1"/>
  <c r="E54" i="1"/>
  <c r="E53" i="1"/>
  <c r="E52" i="1"/>
  <c r="E51" i="1"/>
  <c r="E49" i="1"/>
  <c r="E48" i="1"/>
  <c r="E45" i="1"/>
  <c r="E44" i="1"/>
  <c r="E43" i="1"/>
  <c r="E42" i="1"/>
  <c r="E37" i="1"/>
  <c r="E64" i="1" s="1"/>
  <c r="D146" i="1"/>
  <c r="E146" i="1" s="1"/>
  <c r="D140" i="1"/>
  <c r="D153" i="1"/>
  <c r="D83" i="1"/>
  <c r="D98" i="1"/>
  <c r="E98" i="1" s="1"/>
  <c r="D91" i="1"/>
  <c r="D32" i="1"/>
  <c r="D17" i="1"/>
  <c r="C34" i="1" l="1"/>
  <c r="C155" i="1" s="1"/>
  <c r="E17" i="1"/>
  <c r="E34" i="1" s="1"/>
  <c r="E91" i="1"/>
  <c r="E140" i="1"/>
  <c r="E83" i="1"/>
  <c r="D34" i="1"/>
  <c r="D155" i="1" s="1"/>
  <c r="E1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Ole Front</author>
  </authors>
  <commentList>
    <comment ref="C31" authorId="0" shapeId="0" xr:uid="{4D4AAA8C-3CBB-462F-88C3-6CD54BE1CCF0}">
      <text>
        <r>
          <rPr>
            <b/>
            <sz val="9"/>
            <color indexed="81"/>
            <rFont val="Tahoma"/>
            <family val="2"/>
          </rPr>
          <t>Per Ole Front:</t>
        </r>
        <r>
          <rPr>
            <sz val="9"/>
            <color indexed="81"/>
            <rFont val="Tahoma"/>
            <family val="2"/>
          </rPr>
          <t xml:space="preserve">
Måleraflæsningsgebyr</t>
        </r>
      </text>
    </comment>
    <comment ref="C55" authorId="0" shapeId="0" xr:uid="{C91723C8-388B-4948-9E98-9C9B480EF7B1}">
      <text>
        <r>
          <rPr>
            <b/>
            <sz val="9"/>
            <color indexed="81"/>
            <rFont val="Tahoma"/>
            <family val="2"/>
          </rPr>
          <t>Per Ole Front:</t>
        </r>
        <r>
          <rPr>
            <sz val="9"/>
            <color indexed="81"/>
            <rFont val="Tahoma"/>
            <family val="2"/>
          </rPr>
          <t xml:space="preserve">
Varme, vand og renovationsamt andre øvrige driftudgifter. Herunder Alarm og Varslingssystem
</t>
        </r>
      </text>
    </comment>
    <comment ref="B77" authorId="0" shapeId="0" xr:uid="{818D7C06-997F-4427-BDFC-44679AAD09F7}">
      <text>
        <r>
          <rPr>
            <b/>
            <sz val="9"/>
            <color indexed="81"/>
            <rFont val="Tahoma"/>
            <charset val="1"/>
          </rPr>
          <t xml:space="preserve">Per Ole Front 11.09.25
Sundhhedsforsikring 2024-2026. </t>
        </r>
        <r>
          <rPr>
            <sz val="9"/>
            <color indexed="81"/>
            <rFont val="Tahoma"/>
            <family val="2"/>
          </rPr>
          <t>Hvem er dækket og omfang?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81" authorId="0" shapeId="0" xr:uid="{1EAE7B06-613F-42F5-809E-0B5031E25081}">
      <text>
        <r>
          <rPr>
            <b/>
            <sz val="9"/>
            <color indexed="81"/>
            <rFont val="Tahoma"/>
            <family val="2"/>
          </rPr>
          <t xml:space="preserve">Per Ole Front 11.09.25
</t>
        </r>
        <r>
          <rPr>
            <sz val="9"/>
            <color indexed="81"/>
            <rFont val="Tahoma"/>
            <family val="2"/>
          </rPr>
          <t xml:space="preserve">Kun kaffe?
</t>
        </r>
      </text>
    </comment>
    <comment ref="B86" authorId="0" shapeId="0" xr:uid="{A1452ACA-4C68-41F6-9949-F4C1E7634555}">
      <text>
        <r>
          <rPr>
            <b/>
            <sz val="9"/>
            <color indexed="81"/>
            <rFont val="Tahoma"/>
            <family val="2"/>
          </rPr>
          <t xml:space="preserve">Per Ole Front 11.09.25
</t>
        </r>
        <r>
          <rPr>
            <sz val="9"/>
            <color indexed="81"/>
            <rFont val="Tahoma"/>
            <family val="2"/>
          </rPr>
          <t>Alene bilvask :-)</t>
        </r>
      </text>
    </comment>
    <comment ref="B87" authorId="0" shapeId="0" xr:uid="{50187B6B-5C86-4824-B9A4-94574526B527}">
      <text>
        <r>
          <rPr>
            <b/>
            <sz val="9"/>
            <color indexed="81"/>
            <rFont val="Tahoma"/>
            <family val="2"/>
          </rPr>
          <t xml:space="preserve">Per Ole Front 11.09.25
</t>
        </r>
        <r>
          <rPr>
            <sz val="9"/>
            <color indexed="81"/>
            <rFont val="Tahoma"/>
            <family val="2"/>
          </rPr>
          <t xml:space="preserve">Indeholder 3.200 kr. til  års abonnement til autoCad?
</t>
        </r>
      </text>
    </comment>
    <comment ref="C90" authorId="0" shapeId="0" xr:uid="{11D6BAED-6AD2-49BA-8D30-E7F4C8889EBA}">
      <text>
        <r>
          <rPr>
            <b/>
            <sz val="9"/>
            <color indexed="81"/>
            <rFont val="Tahoma"/>
            <family val="2"/>
          </rPr>
          <t>Per Ole Front:</t>
        </r>
        <r>
          <rPr>
            <sz val="9"/>
            <color indexed="81"/>
            <rFont val="Tahoma"/>
            <family val="2"/>
          </rPr>
          <t xml:space="preserve">
Maskiner
</t>
        </r>
      </text>
    </comment>
    <comment ref="B123" authorId="0" shapeId="0" xr:uid="{441E69CC-E840-4AC9-87DA-DE4C622B27AA}">
      <text>
        <r>
          <rPr>
            <b/>
            <sz val="9"/>
            <color indexed="81"/>
            <rFont val="Tahoma"/>
            <family val="2"/>
          </rPr>
          <t xml:space="preserve">Per Ole Front 11.09.25
</t>
        </r>
        <r>
          <rPr>
            <sz val="9"/>
            <color indexed="81"/>
            <rFont val="Tahoma"/>
            <family val="2"/>
          </rPr>
          <t>Hvorfor konteres på 2 konti 1564 og 1565?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8" authorId="0" shapeId="0" xr:uid="{9ADC635C-4C7C-462F-A993-054D34FC9C7A}">
      <text>
        <r>
          <rPr>
            <b/>
            <sz val="9"/>
            <color indexed="81"/>
            <rFont val="Tahoma"/>
            <charset val="1"/>
          </rPr>
          <t>Per Ole Front:</t>
        </r>
        <r>
          <rPr>
            <sz val="9"/>
            <color indexed="81"/>
            <rFont val="Tahoma"/>
            <charset val="1"/>
          </rPr>
          <t xml:space="preserve">
2460 Forbrugerinfo</t>
        </r>
      </text>
    </comment>
  </commentList>
</comments>
</file>

<file path=xl/sharedStrings.xml><?xml version="1.0" encoding="utf-8"?>
<sst xmlns="http://schemas.openxmlformats.org/spreadsheetml/2006/main" count="159" uniqueCount="139">
  <si>
    <t>GHT`S VANDVÆRK - CVR 68478413</t>
  </si>
  <si>
    <t>Budget og forventet regnskab 2025</t>
  </si>
  <si>
    <t>Forslag til budget 2026</t>
  </si>
  <si>
    <t>Godkendt budget</t>
  </si>
  <si>
    <t>Forventet regnskab</t>
  </si>
  <si>
    <t>Budgetforslag</t>
  </si>
  <si>
    <t>Nr.</t>
  </si>
  <si>
    <t>Navn</t>
  </si>
  <si>
    <t>DRIFTSREGNSKAB</t>
  </si>
  <si>
    <t>INDTÆGTER</t>
  </si>
  <si>
    <t>VANDBIDRAG</t>
  </si>
  <si>
    <t>Fast afgift</t>
  </si>
  <si>
    <t>Vandforbrug tidl. år</t>
  </si>
  <si>
    <t>Vandforbrug 1 og 2</t>
  </si>
  <si>
    <t>Vandforbrug 1 og 2 tid. år</t>
  </si>
  <si>
    <t/>
  </si>
  <si>
    <t>Ebbeløkke</t>
  </si>
  <si>
    <t>VANDBIDRAG IALT</t>
  </si>
  <si>
    <t> </t>
  </si>
  <si>
    <t>ANDRE INDTÆGTER</t>
  </si>
  <si>
    <t>Lejeindtægt antenneplads</t>
  </si>
  <si>
    <t>Måleraflæsninger</t>
  </si>
  <si>
    <t>Momspligtige gebyrer</t>
  </si>
  <si>
    <t>Momsfrie gebyrer</t>
  </si>
  <si>
    <t>Indskud målerbrønde</t>
  </si>
  <si>
    <t>Brønd- og måleretablering</t>
  </si>
  <si>
    <t>Tilbehør målerbrønde - indkøb</t>
  </si>
  <si>
    <t>Tilbehør målere og målerbrønde - salg</t>
  </si>
  <si>
    <t>Indkøb - Geo-display</t>
  </si>
  <si>
    <t>Salg - Geo-display</t>
  </si>
  <si>
    <t>Andre indtægter</t>
  </si>
  <si>
    <t>ANDRE INDTÆGTER IALT</t>
  </si>
  <si>
    <t>INDTÆGTER IALT</t>
  </si>
  <si>
    <t>DRIFTSUDGIFTER</t>
  </si>
  <si>
    <t>El</t>
  </si>
  <si>
    <t>Reparation og vedligeh. anlæg</t>
  </si>
  <si>
    <t>Reparation og vedl. ledningsnet</t>
  </si>
  <si>
    <t>Reparation og vedligeh. bygn.</t>
  </si>
  <si>
    <t>Ledningsbrud</t>
  </si>
  <si>
    <t>Vagt og tilsyn, eksternt</t>
  </si>
  <si>
    <t>Vandanalyser</t>
  </si>
  <si>
    <t>Affald/tømning</t>
  </si>
  <si>
    <t>Fr. arbejde, renholdelse</t>
  </si>
  <si>
    <t>Målere</t>
  </si>
  <si>
    <t>Ekstra projekter</t>
  </si>
  <si>
    <t>Forsikring</t>
  </si>
  <si>
    <t>Rep. og vedl. driftsmidler</t>
  </si>
  <si>
    <t>Småanskaffelser</t>
  </si>
  <si>
    <t>Elafgift (refusion)</t>
  </si>
  <si>
    <t>Kursus</t>
  </si>
  <si>
    <t>Rengøring</t>
  </si>
  <si>
    <t>Forsikringer</t>
  </si>
  <si>
    <t>Øvrige driftsudgifter</t>
  </si>
  <si>
    <t>Forsikringserstatninger</t>
  </si>
  <si>
    <t>Kamstrup - målere</t>
  </si>
  <si>
    <t>Abbonementer m. moms</t>
  </si>
  <si>
    <t>Abonnementer uden moms</t>
  </si>
  <si>
    <t>Græsslåning/have/Vinduespuds</t>
  </si>
  <si>
    <t>BNBO</t>
  </si>
  <si>
    <t>Tøj - drift</t>
  </si>
  <si>
    <t>Udgifter Lumsås</t>
  </si>
  <si>
    <t>DRIFTSUDGIFTER IALT</t>
  </si>
  <si>
    <t>LØNOMKOSTNINGER DRIFT</t>
  </si>
  <si>
    <t>Løn bestyrer</t>
  </si>
  <si>
    <t>Overarbejde/ ekstra tid</t>
  </si>
  <si>
    <t>Pension - driftsleder</t>
  </si>
  <si>
    <t>Sygedagpenge</t>
  </si>
  <si>
    <t>AM-indkomst til fordeling</t>
  </si>
  <si>
    <t>Lønfordeling</t>
  </si>
  <si>
    <t>Medhjælp</t>
  </si>
  <si>
    <t>Feriepengeforpligtigelse</t>
  </si>
  <si>
    <t>ATP</t>
  </si>
  <si>
    <t>FIB m.v.</t>
  </si>
  <si>
    <t>Personaleomkostninger iøvrigt</t>
  </si>
  <si>
    <t>Arbejdstøj</t>
  </si>
  <si>
    <t>LØNOMK. DRIFT IALT</t>
  </si>
  <si>
    <t>VAREVOGNENS DRIFT</t>
  </si>
  <si>
    <t>Benzin</t>
  </si>
  <si>
    <t>Rep. og vedligehold. varevogn</t>
  </si>
  <si>
    <t>Vægtafgift</t>
  </si>
  <si>
    <t>Forsikring - bil</t>
  </si>
  <si>
    <t>Øvrige omkostninger - bil</t>
  </si>
  <si>
    <t>VAREVOGNENS DRIFT IALT</t>
  </si>
  <si>
    <t>LØNFORDELING</t>
  </si>
  <si>
    <t>AM-indkomst</t>
  </si>
  <si>
    <t>Telefongodtgørelse</t>
  </si>
  <si>
    <t>Fordelt løn</t>
  </si>
  <si>
    <t>LØNFORDELING IALT</t>
  </si>
  <si>
    <t>ADMINISTRATIONSOMKOSTNINGER</t>
  </si>
  <si>
    <t>Honorar formand</t>
  </si>
  <si>
    <t>Kontorpersonale</t>
  </si>
  <si>
    <t>Flekstilskud</t>
  </si>
  <si>
    <t>Pension kontorpersonale/fritvalgsordning</t>
  </si>
  <si>
    <t>Feriepengeforpligtelse</t>
  </si>
  <si>
    <t>Fritvalgskonto</t>
  </si>
  <si>
    <t>Feriepenge (indefrosne)</t>
  </si>
  <si>
    <t>Kurser</t>
  </si>
  <si>
    <t>KM-penge - kontorpersonale</t>
  </si>
  <si>
    <t>Annoncer</t>
  </si>
  <si>
    <t>Ejendomsskatter</t>
  </si>
  <si>
    <t>Forsikringer (All Risk)</t>
  </si>
  <si>
    <t>Kontingent og abonnement</t>
  </si>
  <si>
    <t>Varslingssystem/service</t>
  </si>
  <si>
    <t>Kontorartikler</t>
  </si>
  <si>
    <t>Tryksager</t>
  </si>
  <si>
    <t>Porto og gebyr</t>
  </si>
  <si>
    <t>Fotokopiering</t>
  </si>
  <si>
    <t>Telefon</t>
  </si>
  <si>
    <t>Internet - Fibia m.m.</t>
  </si>
  <si>
    <t>Regnskabsmæssig assistance</t>
  </si>
  <si>
    <t>Revisionshonorar</t>
  </si>
  <si>
    <t>Edb Programservice</t>
  </si>
  <si>
    <t>Alarmsystem</t>
  </si>
  <si>
    <t>Ekspertbistand</t>
  </si>
  <si>
    <t>Småanskaffelser adm.</t>
  </si>
  <si>
    <t>Advokathonorar</t>
  </si>
  <si>
    <t>Medlemsmøde</t>
  </si>
  <si>
    <t>Repræsentation</t>
  </si>
  <si>
    <t>Mødeudgifter, internt (fagligt indhold)</t>
  </si>
  <si>
    <t>Mødeudgifter repr.</t>
  </si>
  <si>
    <t>Kørsel, diæter mv bestyrelsen</t>
  </si>
  <si>
    <t>Kørsel repræsentantskabet</t>
  </si>
  <si>
    <t>Kurser - bestyrelse</t>
  </si>
  <si>
    <t>KM penge til fordeling</t>
  </si>
  <si>
    <t>KM penge modkonto</t>
  </si>
  <si>
    <t>Øvrige adm. omkostninger</t>
  </si>
  <si>
    <t>Rejseudgifter</t>
  </si>
  <si>
    <t>ADM. OMKOSTNINGER IALT</t>
  </si>
  <si>
    <t>TAB PÅ DEBITORER</t>
  </si>
  <si>
    <t>Tab på debitorer</t>
  </si>
  <si>
    <t>TAB PÅ DEBITORER IALT</t>
  </si>
  <si>
    <t>FINANSIERINGSUDG./-INDT.</t>
  </si>
  <si>
    <t>Renteudgifter, diverse</t>
  </si>
  <si>
    <t>Renter og gebyrer, Skat</t>
  </si>
  <si>
    <t>Renteindtægt, bank og giro</t>
  </si>
  <si>
    <t>Aktieudbytte</t>
  </si>
  <si>
    <t>FINANSIERINGSUDG./-INDT. IALT</t>
  </si>
  <si>
    <t>RESULTAT FØR AFSKRIVNINGER OG EKSTRAORDINÆRE POSTER</t>
  </si>
  <si>
    <t>06.10.2025/pof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</si>
</sst>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r_._-;\-* #,##0.00\ _k_r_._-;_-* &quot;-&quot;??\ _k_r_._-;_-@_-"/>
  </numFmts>
  <fonts count="1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 applyAlignment="1">
      <alignment horizontal="right"/>
    </xf>
    <xf numFmtId="43" fontId="0" fillId="0" borderId="0" xfId="1" applyFont="1"/>
    <xf numFmtId="4" fontId="1" fillId="0" borderId="0" xfId="0" applyNumberFormat="1" applyFont="1" applyAlignment="1">
      <alignment horizontal="right"/>
    </xf>
    <xf numFmtId="43" fontId="1" fillId="0" borderId="0" xfId="1" applyFont="1"/>
    <xf numFmtId="43" fontId="1" fillId="0" borderId="0" xfId="0" applyNumberFormat="1" applyFont="1"/>
    <xf numFmtId="164" fontId="0" fillId="0" borderId="0" xfId="0" applyNumberFormat="1"/>
    <xf numFmtId="43" fontId="0" fillId="0" borderId="0" xfId="1" applyFont="1" applyFill="1"/>
    <xf numFmtId="43" fontId="1" fillId="0" borderId="0" xfId="1" applyFont="1" applyFill="1"/>
    <xf numFmtId="43" fontId="0" fillId="0" borderId="0" xfId="1" applyFont="1" applyFill="1" applyAlignment="1">
      <alignment horizontal="right"/>
    </xf>
    <xf numFmtId="4" fontId="7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8" fillId="0" borderId="0" xfId="0" applyFont="1"/>
    <xf numFmtId="164" fontId="1" fillId="0" borderId="0" xfId="0" applyNumberFormat="1" applyFont="1"/>
    <xf numFmtId="164" fontId="0" fillId="0" borderId="0" xfId="0" applyNumberFormat="1" applyAlignment="1">
      <alignment horizontal="right" vertical="center" indent="2"/>
    </xf>
    <xf numFmtId="0" fontId="9" fillId="0" borderId="0" xfId="0" applyFont="1" applyAlignment="1"/>
    <xf numFmtId="0" fontId="1" fillId="0" borderId="0" xfId="0" applyFont="1" applyAlignment="1"/>
    <xf numFmtId="0" fontId="10" fillId="0" borderId="0" xfId="0" applyFont="1" applyAlignme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8"/>
  <sheetViews>
    <sheetView tabSelected="1" topLeftCell="A148" workbookViewId="0">
      <selection activeCell="E60" sqref="E60"/>
    </sheetView>
  </sheetViews>
  <sheetFormatPr defaultRowHeight="15"/>
  <cols>
    <col min="1" max="1" width="5" customWidth="1"/>
    <col min="2" max="2" width="55.85546875" customWidth="1"/>
    <col min="3" max="3" width="15.5703125" customWidth="1"/>
    <col min="4" max="4" width="19" customWidth="1"/>
    <col min="5" max="6" width="16" customWidth="1"/>
    <col min="7" max="7" width="18" customWidth="1"/>
    <col min="8" max="10" width="9.140625" customWidth="1"/>
    <col min="11" max="11" width="10.28515625" customWidth="1"/>
    <col min="12" max="23" width="9.140625" customWidth="1"/>
  </cols>
  <sheetData>
    <row r="1" spans="1:23" ht="26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21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21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2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23">
      <c r="A6" s="1"/>
      <c r="B6" s="1"/>
      <c r="C6" s="1" t="s">
        <v>3</v>
      </c>
      <c r="D6" s="1" t="s">
        <v>4</v>
      </c>
      <c r="E6" s="1" t="s">
        <v>5</v>
      </c>
      <c r="F6" s="1"/>
      <c r="G6" s="1"/>
      <c r="H6" s="1"/>
      <c r="I6" s="1"/>
      <c r="J6" s="1"/>
      <c r="K6" s="1"/>
      <c r="L6" s="1"/>
    </row>
    <row r="7" spans="1:23">
      <c r="A7" s="1" t="s">
        <v>6</v>
      </c>
      <c r="B7" s="1" t="s">
        <v>7</v>
      </c>
      <c r="C7" s="13">
        <v>2025</v>
      </c>
      <c r="D7" s="13">
        <v>2025</v>
      </c>
      <c r="E7" s="13">
        <v>2026</v>
      </c>
      <c r="F7" s="1"/>
    </row>
    <row r="8" spans="1:23">
      <c r="A8">
        <v>100</v>
      </c>
      <c r="B8" s="1" t="s">
        <v>8</v>
      </c>
    </row>
    <row r="9" spans="1:23">
      <c r="A9">
        <v>101</v>
      </c>
      <c r="B9" s="1" t="s">
        <v>9</v>
      </c>
    </row>
    <row r="10" spans="1:23">
      <c r="A10">
        <v>102</v>
      </c>
      <c r="B10" s="1" t="s">
        <v>10</v>
      </c>
    </row>
    <row r="11" spans="1:23">
      <c r="A11">
        <v>103</v>
      </c>
      <c r="B11" t="s">
        <v>11</v>
      </c>
      <c r="C11" s="3">
        <v>-3500000</v>
      </c>
      <c r="D11" s="9">
        <v>-3425000</v>
      </c>
      <c r="E11" s="9">
        <f>-3893*1500</f>
        <v>-5839500</v>
      </c>
      <c r="F11" s="9"/>
    </row>
    <row r="12" spans="1:23">
      <c r="A12">
        <v>104</v>
      </c>
      <c r="B12" t="s">
        <v>12</v>
      </c>
      <c r="C12" s="3"/>
      <c r="D12" s="9">
        <v>0</v>
      </c>
      <c r="E12" s="4"/>
      <c r="F12" s="4"/>
    </row>
    <row r="13" spans="1:23">
      <c r="A13">
        <v>105</v>
      </c>
      <c r="B13" t="s">
        <v>13</v>
      </c>
      <c r="C13" s="3">
        <v>-1300000</v>
      </c>
      <c r="D13" s="9">
        <v>-1325000</v>
      </c>
      <c r="E13" s="9">
        <f>-165000*8</f>
        <v>-1320000</v>
      </c>
      <c r="F13" s="9"/>
    </row>
    <row r="14" spans="1:23">
      <c r="A14">
        <v>106</v>
      </c>
      <c r="B14" t="s">
        <v>14</v>
      </c>
      <c r="C14" s="3"/>
      <c r="D14" s="9">
        <v>0</v>
      </c>
      <c r="E14" s="4"/>
      <c r="F14" s="4"/>
    </row>
    <row r="15" spans="1:23">
      <c r="A15">
        <v>113</v>
      </c>
      <c r="B15" t="s">
        <v>15</v>
      </c>
      <c r="C15" s="3"/>
      <c r="D15" s="11">
        <v>0</v>
      </c>
      <c r="E15" s="4"/>
      <c r="F15" s="4"/>
    </row>
    <row r="16" spans="1:23">
      <c r="A16">
        <v>114</v>
      </c>
      <c r="B16" t="s">
        <v>16</v>
      </c>
      <c r="C16" s="3">
        <v>-70000</v>
      </c>
      <c r="D16" s="9">
        <v>0</v>
      </c>
      <c r="E16" s="4"/>
      <c r="F16" s="4"/>
    </row>
    <row r="17" spans="1:6">
      <c r="A17">
        <v>119</v>
      </c>
      <c r="B17" s="1" t="s">
        <v>17</v>
      </c>
      <c r="C17" s="2">
        <f t="shared" ref="C17" si="0">SUM(C11:C16)</f>
        <v>-4870000</v>
      </c>
      <c r="D17" s="2">
        <f t="shared" ref="D17" si="1">SUM(D11:D16)</f>
        <v>-4750000</v>
      </c>
      <c r="E17" s="10">
        <f>SUM(E11:E16)</f>
        <v>-7159500</v>
      </c>
      <c r="F17" s="10"/>
    </row>
    <row r="18" spans="1:6">
      <c r="A18" t="s">
        <v>18</v>
      </c>
      <c r="B18" t="s">
        <v>15</v>
      </c>
    </row>
    <row r="19" spans="1:6">
      <c r="A19">
        <v>900</v>
      </c>
      <c r="B19" s="1" t="s">
        <v>19</v>
      </c>
    </row>
    <row r="20" spans="1:6">
      <c r="A20">
        <v>910</v>
      </c>
      <c r="B20" s="1"/>
      <c r="C20" s="3"/>
      <c r="D20" s="9">
        <v>0</v>
      </c>
    </row>
    <row r="21" spans="1:6">
      <c r="A21">
        <v>915</v>
      </c>
      <c r="B21" t="s">
        <v>20</v>
      </c>
      <c r="C21" s="3">
        <v>-50000</v>
      </c>
      <c r="D21" s="9">
        <v>-46000</v>
      </c>
      <c r="E21" s="4">
        <v>46000</v>
      </c>
      <c r="F21" s="4"/>
    </row>
    <row r="22" spans="1:6">
      <c r="A22">
        <v>916</v>
      </c>
      <c r="B22" t="s">
        <v>21</v>
      </c>
      <c r="C22" s="3"/>
      <c r="D22" s="9">
        <v>0</v>
      </c>
      <c r="E22" s="4"/>
      <c r="F22" s="4"/>
    </row>
    <row r="23" spans="1:6">
      <c r="A23">
        <v>920</v>
      </c>
      <c r="B23" t="s">
        <v>22</v>
      </c>
      <c r="C23" s="3">
        <f>-90000</f>
        <v>-90000</v>
      </c>
      <c r="D23" s="9">
        <v>-33000</v>
      </c>
      <c r="E23" s="4">
        <v>33000</v>
      </c>
      <c r="F23" s="4"/>
    </row>
    <row r="24" spans="1:6">
      <c r="A24">
        <v>930</v>
      </c>
      <c r="B24" t="s">
        <v>23</v>
      </c>
      <c r="C24" s="3">
        <v>-17000</v>
      </c>
      <c r="D24" s="9">
        <v>-17000</v>
      </c>
      <c r="E24" s="4">
        <v>17000</v>
      </c>
      <c r="F24" s="4"/>
    </row>
    <row r="25" spans="1:6">
      <c r="A25">
        <v>950</v>
      </c>
      <c r="B25" t="s">
        <v>24</v>
      </c>
      <c r="C25" s="3"/>
      <c r="D25" s="4">
        <v>0</v>
      </c>
      <c r="E25" s="4"/>
      <c r="F25" s="4"/>
    </row>
    <row r="26" spans="1:6">
      <c r="A26">
        <v>951</v>
      </c>
      <c r="B26" t="s">
        <v>25</v>
      </c>
      <c r="C26" s="3"/>
      <c r="D26" s="4">
        <v>0</v>
      </c>
      <c r="E26" s="4"/>
      <c r="F26" s="4"/>
    </row>
    <row r="27" spans="1:6">
      <c r="A27">
        <v>960</v>
      </c>
      <c r="B27" t="s">
        <v>26</v>
      </c>
      <c r="C27" s="3"/>
      <c r="D27" s="4">
        <v>0</v>
      </c>
      <c r="E27" s="4"/>
      <c r="F27" s="4"/>
    </row>
    <row r="28" spans="1:6">
      <c r="A28">
        <v>961</v>
      </c>
      <c r="B28" t="s">
        <v>27</v>
      </c>
      <c r="C28" s="3"/>
      <c r="D28" s="4">
        <v>0</v>
      </c>
      <c r="E28" s="4"/>
      <c r="F28" s="4"/>
    </row>
    <row r="29" spans="1:6">
      <c r="A29">
        <v>970</v>
      </c>
      <c r="B29" t="s">
        <v>28</v>
      </c>
      <c r="C29" s="3"/>
      <c r="D29" s="4">
        <v>0</v>
      </c>
      <c r="E29" s="4"/>
      <c r="F29" s="4"/>
    </row>
    <row r="30" spans="1:6">
      <c r="A30">
        <v>971</v>
      </c>
      <c r="B30" t="s">
        <v>29</v>
      </c>
      <c r="C30" s="3"/>
      <c r="D30" s="4">
        <v>0</v>
      </c>
      <c r="E30" s="4"/>
      <c r="F30" s="4"/>
    </row>
    <row r="31" spans="1:6">
      <c r="A31">
        <v>990</v>
      </c>
      <c r="B31" t="s">
        <v>30</v>
      </c>
      <c r="C31" s="3">
        <v>-90000</v>
      </c>
      <c r="D31" s="4">
        <v>0</v>
      </c>
      <c r="E31" s="4"/>
      <c r="F31" s="4"/>
    </row>
    <row r="32" spans="1:6">
      <c r="A32">
        <v>998</v>
      </c>
      <c r="B32" s="1" t="s">
        <v>31</v>
      </c>
      <c r="C32" s="2">
        <f t="shared" ref="C32" si="2">SUM(C20:C31)</f>
        <v>-247000</v>
      </c>
      <c r="D32" s="10">
        <f>SUM(D20:D31)</f>
        <v>-96000</v>
      </c>
      <c r="E32" s="6">
        <f>-SUM(E20:E31)</f>
        <v>-96000</v>
      </c>
      <c r="F32" s="6"/>
    </row>
    <row r="33" spans="1:6">
      <c r="B33" s="1"/>
      <c r="E33" s="4"/>
      <c r="F33" s="4"/>
    </row>
    <row r="34" spans="1:6">
      <c r="A34" s="1">
        <v>999</v>
      </c>
      <c r="B34" s="1" t="s">
        <v>32</v>
      </c>
      <c r="C34" s="2">
        <f t="shared" ref="C34" si="3">C17+C32</f>
        <v>-5117000</v>
      </c>
      <c r="D34" s="10">
        <f>D17+D32</f>
        <v>-4846000</v>
      </c>
      <c r="E34" s="6">
        <f>E17+E32</f>
        <v>-7255500</v>
      </c>
      <c r="F34" s="6"/>
    </row>
    <row r="35" spans="1:6">
      <c r="A35" t="s">
        <v>18</v>
      </c>
      <c r="B35" t="s">
        <v>15</v>
      </c>
    </row>
    <row r="36" spans="1:6">
      <c r="A36" t="s">
        <v>18</v>
      </c>
      <c r="B36" s="1" t="s">
        <v>33</v>
      </c>
    </row>
    <row r="37" spans="1:6">
      <c r="A37">
        <v>1301</v>
      </c>
      <c r="B37" t="s">
        <v>34</v>
      </c>
      <c r="C37" s="3">
        <v>350000</v>
      </c>
      <c r="D37" s="9">
        <v>500000</v>
      </c>
      <c r="E37" s="8">
        <f>D37*1.02</f>
        <v>510000</v>
      </c>
      <c r="F37" s="8"/>
    </row>
    <row r="38" spans="1:6">
      <c r="A38">
        <v>1302</v>
      </c>
      <c r="B38" t="s">
        <v>35</v>
      </c>
      <c r="C38" s="3">
        <f>450000+125000+160000</f>
        <v>735000</v>
      </c>
      <c r="D38" s="9">
        <v>1000000</v>
      </c>
      <c r="E38" s="8">
        <v>442000</v>
      </c>
      <c r="F38" s="8"/>
    </row>
    <row r="39" spans="1:6">
      <c r="A39">
        <v>1303</v>
      </c>
      <c r="B39" t="s">
        <v>36</v>
      </c>
      <c r="C39" s="3">
        <v>50000</v>
      </c>
      <c r="D39" s="9">
        <v>1500000</v>
      </c>
      <c r="E39" s="8">
        <v>2100000</v>
      </c>
      <c r="F39" s="8"/>
    </row>
    <row r="40" spans="1:6">
      <c r="A40">
        <v>1304</v>
      </c>
      <c r="B40" t="s">
        <v>37</v>
      </c>
      <c r="C40" s="3">
        <v>170000</v>
      </c>
      <c r="D40" s="9">
        <v>65500</v>
      </c>
      <c r="E40" s="8">
        <v>23000</v>
      </c>
      <c r="F40" s="8"/>
    </row>
    <row r="41" spans="1:6">
      <c r="A41">
        <v>1305</v>
      </c>
      <c r="B41" t="s">
        <v>38</v>
      </c>
      <c r="C41" s="3">
        <v>70000</v>
      </c>
      <c r="D41" s="9">
        <v>400000</v>
      </c>
      <c r="E41" s="8">
        <v>320000</v>
      </c>
      <c r="F41" s="8"/>
    </row>
    <row r="42" spans="1:6">
      <c r="A42">
        <v>1306</v>
      </c>
      <c r="B42" t="s">
        <v>39</v>
      </c>
      <c r="C42" s="3">
        <v>100000</v>
      </c>
      <c r="D42" s="9">
        <v>110000</v>
      </c>
      <c r="E42" s="8">
        <f t="shared" ref="E42:E103" si="4">D42*1.02</f>
        <v>112200</v>
      </c>
      <c r="F42" s="8"/>
    </row>
    <row r="43" spans="1:6">
      <c r="A43">
        <v>1307</v>
      </c>
      <c r="B43" t="s">
        <v>40</v>
      </c>
      <c r="C43" s="3">
        <v>125000</v>
      </c>
      <c r="D43" s="9">
        <v>125000</v>
      </c>
      <c r="E43" s="8">
        <f t="shared" si="4"/>
        <v>127500</v>
      </c>
      <c r="F43" s="8"/>
    </row>
    <row r="44" spans="1:6">
      <c r="A44">
        <v>1308</v>
      </c>
      <c r="B44" t="s">
        <v>41</v>
      </c>
      <c r="C44" s="3"/>
      <c r="D44" s="9">
        <v>1000</v>
      </c>
      <c r="E44" s="8">
        <f t="shared" si="4"/>
        <v>1020</v>
      </c>
      <c r="F44" s="8"/>
    </row>
    <row r="45" spans="1:6">
      <c r="A45">
        <v>1309</v>
      </c>
      <c r="B45" t="s">
        <v>42</v>
      </c>
      <c r="C45" s="3"/>
      <c r="D45" s="4">
        <v>0</v>
      </c>
      <c r="E45" s="8">
        <f t="shared" si="4"/>
        <v>0</v>
      </c>
      <c r="F45" s="8"/>
    </row>
    <row r="46" spans="1:6">
      <c r="A46">
        <v>1310</v>
      </c>
      <c r="B46" t="s">
        <v>43</v>
      </c>
      <c r="C46" s="3">
        <v>12000</v>
      </c>
      <c r="D46" s="9">
        <v>17000</v>
      </c>
      <c r="E46" s="8">
        <v>0</v>
      </c>
      <c r="F46" s="8"/>
    </row>
    <row r="47" spans="1:6">
      <c r="A47">
        <v>1311</v>
      </c>
      <c r="B47" t="s">
        <v>44</v>
      </c>
      <c r="C47" s="3"/>
      <c r="D47" s="9">
        <v>142000</v>
      </c>
      <c r="E47" s="8">
        <v>500000</v>
      </c>
      <c r="F47" s="8"/>
    </row>
    <row r="48" spans="1:6">
      <c r="A48">
        <v>1312</v>
      </c>
      <c r="B48" t="s">
        <v>45</v>
      </c>
      <c r="C48" s="3"/>
      <c r="D48" s="9">
        <v>-15000</v>
      </c>
      <c r="E48" s="8">
        <f t="shared" si="4"/>
        <v>-15300</v>
      </c>
      <c r="F48" s="8"/>
    </row>
    <row r="49" spans="1:6">
      <c r="A49">
        <v>1313</v>
      </c>
      <c r="B49" t="s">
        <v>46</v>
      </c>
      <c r="C49" s="3"/>
      <c r="D49" s="9">
        <v>7500</v>
      </c>
      <c r="E49" s="8">
        <f t="shared" si="4"/>
        <v>7650</v>
      </c>
      <c r="F49" s="8"/>
    </row>
    <row r="50" spans="1:6">
      <c r="A50">
        <v>1314</v>
      </c>
      <c r="B50" t="s">
        <v>47</v>
      </c>
      <c r="C50" s="3"/>
      <c r="D50" s="9">
        <v>10000</v>
      </c>
      <c r="E50" s="8">
        <v>10000</v>
      </c>
      <c r="F50" s="8"/>
    </row>
    <row r="51" spans="1:6">
      <c r="A51">
        <v>1315</v>
      </c>
      <c r="B51" t="s">
        <v>48</v>
      </c>
      <c r="C51" s="3"/>
      <c r="D51" s="9">
        <v>-150000</v>
      </c>
      <c r="E51" s="8">
        <f t="shared" si="4"/>
        <v>-153000</v>
      </c>
      <c r="F51" s="8"/>
    </row>
    <row r="52" spans="1:6">
      <c r="A52">
        <v>1316</v>
      </c>
      <c r="B52" t="s">
        <v>49</v>
      </c>
      <c r="C52" s="3"/>
      <c r="D52" s="9">
        <v>1000</v>
      </c>
      <c r="E52" s="8">
        <f t="shared" si="4"/>
        <v>1020</v>
      </c>
      <c r="F52" s="8"/>
    </row>
    <row r="53" spans="1:6">
      <c r="A53">
        <v>1317</v>
      </c>
      <c r="B53" t="s">
        <v>50</v>
      </c>
      <c r="C53" s="3">
        <v>10000</v>
      </c>
      <c r="D53" s="9">
        <v>9200</v>
      </c>
      <c r="E53" s="8">
        <f t="shared" si="4"/>
        <v>9384</v>
      </c>
      <c r="F53" s="8"/>
    </row>
    <row r="54" spans="1:6">
      <c r="A54">
        <v>1318</v>
      </c>
      <c r="B54" t="s">
        <v>51</v>
      </c>
      <c r="C54" s="3">
        <v>35000</v>
      </c>
      <c r="D54" s="9">
        <v>0</v>
      </c>
      <c r="E54" s="8">
        <f t="shared" si="4"/>
        <v>0</v>
      </c>
      <c r="F54" s="8"/>
    </row>
    <row r="55" spans="1:6">
      <c r="A55">
        <v>1319</v>
      </c>
      <c r="B55" t="s">
        <v>52</v>
      </c>
      <c r="C55" s="12">
        <f>2000+25000+30000+20000</f>
        <v>77000</v>
      </c>
      <c r="D55" s="9">
        <v>15000</v>
      </c>
      <c r="E55" s="8">
        <f t="shared" si="4"/>
        <v>15300</v>
      </c>
      <c r="F55" s="8"/>
    </row>
    <row r="56" spans="1:6">
      <c r="A56">
        <v>1320</v>
      </c>
      <c r="B56" t="s">
        <v>53</v>
      </c>
      <c r="C56" s="3"/>
      <c r="D56" s="9">
        <v>0</v>
      </c>
      <c r="E56" s="8">
        <f t="shared" si="4"/>
        <v>0</v>
      </c>
      <c r="F56" s="8"/>
    </row>
    <row r="57" spans="1:6">
      <c r="A57">
        <v>1321</v>
      </c>
      <c r="B57" t="s">
        <v>54</v>
      </c>
      <c r="C57" s="3"/>
      <c r="D57" s="9">
        <v>10000</v>
      </c>
      <c r="E57" s="8">
        <f t="shared" si="4"/>
        <v>10200</v>
      </c>
      <c r="F57" s="8"/>
    </row>
    <row r="58" spans="1:6">
      <c r="A58">
        <v>1322</v>
      </c>
      <c r="B58" t="s">
        <v>55</v>
      </c>
      <c r="C58" s="3"/>
      <c r="D58" s="9">
        <v>190000</v>
      </c>
      <c r="E58" s="8">
        <f t="shared" si="4"/>
        <v>193800</v>
      </c>
      <c r="F58" s="8"/>
    </row>
    <row r="59" spans="1:6">
      <c r="A59">
        <v>1323</v>
      </c>
      <c r="B59" t="s">
        <v>56</v>
      </c>
      <c r="C59" s="3"/>
      <c r="D59" s="4">
        <v>0</v>
      </c>
      <c r="E59" s="8">
        <f t="shared" si="4"/>
        <v>0</v>
      </c>
      <c r="F59" s="8"/>
    </row>
    <row r="60" spans="1:6">
      <c r="A60">
        <v>1324</v>
      </c>
      <c r="B60" t="s">
        <v>57</v>
      </c>
      <c r="C60" s="3">
        <v>30000</v>
      </c>
      <c r="D60" s="9">
        <v>56000</v>
      </c>
      <c r="E60" s="8">
        <v>105000</v>
      </c>
      <c r="F60" s="8"/>
    </row>
    <row r="61" spans="1:6">
      <c r="A61">
        <v>1326</v>
      </c>
      <c r="B61" t="s">
        <v>58</v>
      </c>
      <c r="C61" s="3">
        <v>150000</v>
      </c>
      <c r="D61" s="4">
        <v>150000</v>
      </c>
      <c r="E61" s="8">
        <f>D61*1.02</f>
        <v>153000</v>
      </c>
      <c r="F61" s="8"/>
    </row>
    <row r="62" spans="1:6">
      <c r="A62">
        <v>1327</v>
      </c>
      <c r="B62" t="s">
        <v>59</v>
      </c>
      <c r="C62" s="3"/>
      <c r="D62" s="9">
        <v>5000</v>
      </c>
      <c r="E62" s="8">
        <f>D62*1.02</f>
        <v>5100</v>
      </c>
      <c r="F62" s="8"/>
    </row>
    <row r="63" spans="1:6">
      <c r="A63">
        <v>1328</v>
      </c>
      <c r="B63" t="s">
        <v>60</v>
      </c>
      <c r="C63" s="3">
        <v>360000</v>
      </c>
      <c r="D63" s="9"/>
      <c r="E63" s="8">
        <f>D63*1.02</f>
        <v>0</v>
      </c>
      <c r="F63" s="8"/>
    </row>
    <row r="64" spans="1:6">
      <c r="B64" s="1" t="s">
        <v>61</v>
      </c>
      <c r="C64" s="10">
        <f>SUM(C37:C63)</f>
        <v>2274000</v>
      </c>
      <c r="D64" s="6">
        <f>SUM(D37:D63)</f>
        <v>4149200</v>
      </c>
      <c r="E64" s="6">
        <f>SUM(E37:E63)</f>
        <v>4477874</v>
      </c>
      <c r="F64" s="10"/>
    </row>
    <row r="68" spans="1:6">
      <c r="E68" s="8">
        <f t="shared" si="4"/>
        <v>0</v>
      </c>
      <c r="F68" s="8"/>
    </row>
    <row r="69" spans="1:6">
      <c r="B69" s="1" t="s">
        <v>62</v>
      </c>
      <c r="E69" s="8">
        <f t="shared" si="4"/>
        <v>0</v>
      </c>
      <c r="F69" s="8"/>
    </row>
    <row r="70" spans="1:6">
      <c r="A70">
        <v>1330</v>
      </c>
      <c r="B70" t="s">
        <v>63</v>
      </c>
      <c r="C70" s="3">
        <v>610000</v>
      </c>
      <c r="D70" s="9">
        <v>595000</v>
      </c>
      <c r="E70" s="8">
        <f>D70*1.02</f>
        <v>606900</v>
      </c>
      <c r="F70" s="8"/>
    </row>
    <row r="71" spans="1:6">
      <c r="A71">
        <v>1331</v>
      </c>
      <c r="B71" t="s">
        <v>64</v>
      </c>
      <c r="C71" s="3"/>
      <c r="D71" s="9">
        <v>0</v>
      </c>
      <c r="E71" s="8">
        <f t="shared" ref="E71:E82" si="5">D71*1.02</f>
        <v>0</v>
      </c>
      <c r="F71" s="8"/>
    </row>
    <row r="72" spans="1:6">
      <c r="A72">
        <v>1332</v>
      </c>
      <c r="B72" t="s">
        <v>65</v>
      </c>
      <c r="C72" s="3">
        <v>65000</v>
      </c>
      <c r="D72" s="9">
        <v>87000</v>
      </c>
      <c r="E72" s="8">
        <f>D72*1.02</f>
        <v>88740</v>
      </c>
      <c r="F72" s="8"/>
    </row>
    <row r="73" spans="1:6">
      <c r="A73">
        <v>1333</v>
      </c>
      <c r="B73" t="s">
        <v>66</v>
      </c>
      <c r="C73" s="3"/>
      <c r="D73" s="9">
        <v>0</v>
      </c>
      <c r="E73" s="8">
        <f t="shared" si="5"/>
        <v>0</v>
      </c>
      <c r="F73" s="8"/>
    </row>
    <row r="74" spans="1:6">
      <c r="A74">
        <v>1334</v>
      </c>
      <c r="B74" t="s">
        <v>67</v>
      </c>
      <c r="C74" s="3"/>
      <c r="D74" s="9">
        <v>0</v>
      </c>
      <c r="E74" s="8">
        <f t="shared" si="5"/>
        <v>0</v>
      </c>
      <c r="F74" s="8"/>
    </row>
    <row r="75" spans="1:6">
      <c r="A75">
        <v>1335</v>
      </c>
      <c r="B75" t="s">
        <v>68</v>
      </c>
      <c r="C75" s="3"/>
      <c r="D75" s="9">
        <v>0</v>
      </c>
      <c r="E75" s="8">
        <f t="shared" si="5"/>
        <v>0</v>
      </c>
      <c r="F75" s="8"/>
    </row>
    <row r="76" spans="1:6">
      <c r="A76">
        <v>1340</v>
      </c>
      <c r="B76" t="s">
        <v>69</v>
      </c>
      <c r="C76" s="3"/>
      <c r="D76" s="9">
        <v>0</v>
      </c>
      <c r="E76" s="8">
        <f t="shared" si="5"/>
        <v>0</v>
      </c>
      <c r="F76" s="8"/>
    </row>
    <row r="77" spans="1:6">
      <c r="A77">
        <v>1341</v>
      </c>
      <c r="B77" t="s">
        <v>51</v>
      </c>
      <c r="C77" s="3"/>
      <c r="D77" s="9">
        <v>10700</v>
      </c>
      <c r="E77" s="8">
        <f t="shared" si="5"/>
        <v>10914</v>
      </c>
      <c r="F77" s="8"/>
    </row>
    <row r="78" spans="1:6">
      <c r="A78">
        <v>1344</v>
      </c>
      <c r="B78" t="s">
        <v>70</v>
      </c>
      <c r="C78" s="3"/>
      <c r="D78" s="9">
        <v>0</v>
      </c>
      <c r="E78" s="8">
        <f t="shared" si="5"/>
        <v>0</v>
      </c>
      <c r="F78" s="8"/>
    </row>
    <row r="79" spans="1:6">
      <c r="A79">
        <v>1345</v>
      </c>
      <c r="B79" t="s">
        <v>71</v>
      </c>
      <c r="C79" s="3">
        <v>10000</v>
      </c>
      <c r="D79" s="9">
        <v>18500</v>
      </c>
      <c r="E79" s="8">
        <f t="shared" si="5"/>
        <v>18870</v>
      </c>
      <c r="F79" s="8"/>
    </row>
    <row r="80" spans="1:6">
      <c r="A80">
        <v>1346</v>
      </c>
      <c r="B80" t="s">
        <v>72</v>
      </c>
      <c r="C80" s="3">
        <v>12000</v>
      </c>
      <c r="D80" s="9">
        <v>1400</v>
      </c>
      <c r="E80" s="8">
        <f t="shared" si="5"/>
        <v>1428</v>
      </c>
      <c r="F80" s="8"/>
    </row>
    <row r="81" spans="1:6">
      <c r="A81">
        <v>1347</v>
      </c>
      <c r="B81" t="s">
        <v>73</v>
      </c>
      <c r="C81" s="3">
        <v>16000</v>
      </c>
      <c r="D81" s="9">
        <v>2000</v>
      </c>
      <c r="E81" s="8">
        <f t="shared" si="5"/>
        <v>2040</v>
      </c>
      <c r="F81" s="8"/>
    </row>
    <row r="82" spans="1:6">
      <c r="A82">
        <v>1348</v>
      </c>
      <c r="B82" t="s">
        <v>74</v>
      </c>
      <c r="C82" s="3"/>
      <c r="D82" s="9">
        <v>2400</v>
      </c>
      <c r="E82" s="8">
        <f t="shared" si="5"/>
        <v>2448</v>
      </c>
      <c r="F82" s="8"/>
    </row>
    <row r="83" spans="1:6">
      <c r="B83" s="1" t="s">
        <v>75</v>
      </c>
      <c r="C83" s="5">
        <f t="shared" ref="C83" si="6">SUM(C70:C82)</f>
        <v>713000</v>
      </c>
      <c r="D83" s="5">
        <f t="shared" ref="D83:E83" si="7">SUM(D70:D82)</f>
        <v>717000</v>
      </c>
      <c r="E83" s="5">
        <f t="shared" si="7"/>
        <v>731340</v>
      </c>
      <c r="F83" s="5"/>
    </row>
    <row r="84" spans="1:6">
      <c r="A84" t="s">
        <v>18</v>
      </c>
      <c r="B84" t="s">
        <v>15</v>
      </c>
      <c r="E84" s="8">
        <f t="shared" si="4"/>
        <v>0</v>
      </c>
      <c r="F84" s="8"/>
    </row>
    <row r="85" spans="1:6">
      <c r="B85" s="1" t="s">
        <v>76</v>
      </c>
      <c r="E85" s="8">
        <f t="shared" si="4"/>
        <v>0</v>
      </c>
      <c r="F85" s="8"/>
    </row>
    <row r="86" spans="1:6">
      <c r="A86">
        <v>1415</v>
      </c>
      <c r="B86" t="s">
        <v>77</v>
      </c>
      <c r="C86" s="3">
        <v>15000</v>
      </c>
      <c r="D86" s="9">
        <v>1200</v>
      </c>
      <c r="E86" s="8">
        <f t="shared" si="4"/>
        <v>1224</v>
      </c>
      <c r="F86" s="8"/>
    </row>
    <row r="87" spans="1:6">
      <c r="A87">
        <v>1416</v>
      </c>
      <c r="B87" t="s">
        <v>78</v>
      </c>
      <c r="C87" s="3">
        <v>5000</v>
      </c>
      <c r="D87" s="9">
        <v>8600</v>
      </c>
      <c r="E87" s="8">
        <f t="shared" si="4"/>
        <v>8772</v>
      </c>
      <c r="F87" s="8"/>
    </row>
    <row r="88" spans="1:6">
      <c r="A88">
        <v>1417</v>
      </c>
      <c r="B88" t="s">
        <v>79</v>
      </c>
      <c r="C88" s="3"/>
      <c r="D88" s="9">
        <v>840</v>
      </c>
      <c r="E88" s="8">
        <f t="shared" si="4"/>
        <v>856.80000000000007</v>
      </c>
      <c r="F88" s="8"/>
    </row>
    <row r="89" spans="1:6">
      <c r="A89">
        <v>1418</v>
      </c>
      <c r="B89" t="s">
        <v>80</v>
      </c>
      <c r="C89" s="3">
        <v>20000</v>
      </c>
      <c r="D89" s="9">
        <v>12300</v>
      </c>
      <c r="E89" s="8">
        <f t="shared" si="4"/>
        <v>12546</v>
      </c>
      <c r="F89" s="8"/>
    </row>
    <row r="90" spans="1:6">
      <c r="A90">
        <v>1419</v>
      </c>
      <c r="B90" t="s">
        <v>81</v>
      </c>
      <c r="C90" s="3">
        <v>5000</v>
      </c>
      <c r="D90" s="9">
        <v>0</v>
      </c>
      <c r="E90" s="8">
        <f t="shared" si="4"/>
        <v>0</v>
      </c>
      <c r="F90" s="8"/>
    </row>
    <row r="91" spans="1:6">
      <c r="B91" s="1" t="s">
        <v>82</v>
      </c>
      <c r="C91" s="2">
        <f t="shared" ref="C91" si="8">SUM(C86:C90)</f>
        <v>45000</v>
      </c>
      <c r="D91" s="7">
        <f>SUM(D86:D90)</f>
        <v>22940</v>
      </c>
      <c r="E91" s="7">
        <f t="shared" ref="E91" si="9">SUM(E86:E90)</f>
        <v>23398.799999999999</v>
      </c>
      <c r="F91" s="7"/>
    </row>
    <row r="92" spans="1:6">
      <c r="A92" t="s">
        <v>18</v>
      </c>
      <c r="B92" t="s">
        <v>15</v>
      </c>
      <c r="E92" s="8">
        <f t="shared" si="4"/>
        <v>0</v>
      </c>
      <c r="F92" s="8"/>
    </row>
    <row r="93" spans="1:6">
      <c r="B93" s="1" t="s">
        <v>83</v>
      </c>
      <c r="E93" s="8">
        <f t="shared" si="4"/>
        <v>0</v>
      </c>
      <c r="F93" s="8"/>
    </row>
    <row r="94" spans="1:6">
      <c r="A94">
        <v>1451</v>
      </c>
      <c r="B94" t="s">
        <v>84</v>
      </c>
      <c r="C94" s="9"/>
      <c r="D94" s="4">
        <v>0</v>
      </c>
      <c r="E94" s="8">
        <f t="shared" si="4"/>
        <v>0</v>
      </c>
      <c r="F94" s="8"/>
    </row>
    <row r="95" spans="1:6">
      <c r="A95">
        <v>1452</v>
      </c>
      <c r="B95" s="1"/>
      <c r="C95" s="9"/>
      <c r="D95" s="4">
        <v>0</v>
      </c>
      <c r="E95" s="8">
        <f t="shared" si="4"/>
        <v>0</v>
      </c>
      <c r="F95" s="8"/>
    </row>
    <row r="96" spans="1:6">
      <c r="A96">
        <v>1453</v>
      </c>
      <c r="B96" t="s">
        <v>85</v>
      </c>
      <c r="C96" s="9"/>
      <c r="D96" s="9">
        <v>6000</v>
      </c>
      <c r="E96" s="8">
        <f t="shared" si="4"/>
        <v>6120</v>
      </c>
      <c r="F96" s="8"/>
    </row>
    <row r="97" spans="1:6">
      <c r="A97">
        <v>1455</v>
      </c>
      <c r="B97" t="s">
        <v>86</v>
      </c>
      <c r="C97" s="9"/>
      <c r="D97" s="9">
        <v>0</v>
      </c>
      <c r="E97" s="8">
        <f t="shared" si="4"/>
        <v>0</v>
      </c>
      <c r="F97" s="8"/>
    </row>
    <row r="98" spans="1:6">
      <c r="B98" s="1" t="s">
        <v>87</v>
      </c>
      <c r="C98" s="9">
        <f t="shared" ref="C98" si="10">SUM(C94:C97)</f>
        <v>0</v>
      </c>
      <c r="D98" s="10">
        <f>SUM(D94:D97)</f>
        <v>6000</v>
      </c>
      <c r="E98" s="15">
        <f t="shared" si="4"/>
        <v>6120</v>
      </c>
      <c r="F98" s="8"/>
    </row>
    <row r="99" spans="1:6">
      <c r="A99" t="s">
        <v>18</v>
      </c>
      <c r="B99" t="s">
        <v>15</v>
      </c>
      <c r="D99" s="9"/>
      <c r="E99" s="8">
        <f t="shared" si="4"/>
        <v>0</v>
      </c>
      <c r="F99" s="8"/>
    </row>
    <row r="100" spans="1:6">
      <c r="B100" s="1" t="s">
        <v>88</v>
      </c>
      <c r="D100" s="9"/>
      <c r="E100" s="8">
        <f t="shared" si="4"/>
        <v>0</v>
      </c>
      <c r="F100" s="8"/>
    </row>
    <row r="101" spans="1:6">
      <c r="A101">
        <v>1502</v>
      </c>
      <c r="B101" t="s">
        <v>89</v>
      </c>
      <c r="C101" s="3">
        <v>78000</v>
      </c>
      <c r="D101" s="9">
        <v>78000</v>
      </c>
      <c r="E101" s="8">
        <f>D101*1</f>
        <v>78000</v>
      </c>
      <c r="F101" s="8"/>
    </row>
    <row r="102" spans="1:6">
      <c r="A102">
        <v>1504</v>
      </c>
      <c r="B102" t="s">
        <v>90</v>
      </c>
      <c r="C102" s="3">
        <v>180000</v>
      </c>
      <c r="D102" s="9">
        <v>216000</v>
      </c>
      <c r="E102" s="8">
        <f>D102*1.02</f>
        <v>220320</v>
      </c>
      <c r="F102" s="8"/>
    </row>
    <row r="103" spans="1:6">
      <c r="A103">
        <v>1505</v>
      </c>
      <c r="B103" t="s">
        <v>91</v>
      </c>
      <c r="C103" s="3"/>
      <c r="D103" s="9"/>
      <c r="E103" s="8">
        <f t="shared" si="4"/>
        <v>0</v>
      </c>
      <c r="F103" s="8"/>
    </row>
    <row r="104" spans="1:6">
      <c r="A104">
        <v>1506</v>
      </c>
      <c r="B104" s="14" t="s">
        <v>92</v>
      </c>
      <c r="C104" s="3">
        <v>30000</v>
      </c>
      <c r="D104" s="9">
        <v>26000</v>
      </c>
      <c r="E104" s="8">
        <f>D104*1.02</f>
        <v>26520</v>
      </c>
      <c r="F104" s="8"/>
    </row>
    <row r="105" spans="1:6">
      <c r="A105">
        <v>1507</v>
      </c>
      <c r="B105" t="s">
        <v>66</v>
      </c>
      <c r="C105" s="3"/>
      <c r="D105" s="4"/>
      <c r="E105" s="8">
        <f t="shared" ref="E105:E152" si="11">D105*1.02</f>
        <v>0</v>
      </c>
      <c r="F105" s="8"/>
    </row>
    <row r="106" spans="1:6">
      <c r="A106">
        <v>1508</v>
      </c>
      <c r="B106" t="s">
        <v>93</v>
      </c>
      <c r="C106" s="3"/>
      <c r="D106" s="4"/>
      <c r="E106" s="8">
        <f t="shared" si="11"/>
        <v>0</v>
      </c>
      <c r="F106" s="8"/>
    </row>
    <row r="107" spans="1:6">
      <c r="A107">
        <v>1509</v>
      </c>
      <c r="B107" t="s">
        <v>94</v>
      </c>
      <c r="C107" s="3"/>
      <c r="D107" s="4"/>
      <c r="E107" s="8">
        <f t="shared" si="11"/>
        <v>0</v>
      </c>
      <c r="F107" s="8"/>
    </row>
    <row r="108" spans="1:6">
      <c r="A108">
        <v>1510</v>
      </c>
      <c r="B108" t="s">
        <v>95</v>
      </c>
      <c r="C108" s="3"/>
      <c r="D108" s="4"/>
      <c r="E108" s="8">
        <f t="shared" si="11"/>
        <v>0</v>
      </c>
      <c r="F108" s="8"/>
    </row>
    <row r="109" spans="1:6">
      <c r="A109">
        <v>1511</v>
      </c>
      <c r="B109" t="s">
        <v>96</v>
      </c>
      <c r="C109" s="3">
        <v>12000</v>
      </c>
      <c r="D109" s="9">
        <v>3000</v>
      </c>
      <c r="E109" s="8">
        <f t="shared" si="11"/>
        <v>3060</v>
      </c>
      <c r="F109" s="8"/>
    </row>
    <row r="110" spans="1:6">
      <c r="A110">
        <v>1512</v>
      </c>
      <c r="B110" t="s">
        <v>97</v>
      </c>
      <c r="C110" s="3"/>
      <c r="D110" s="9"/>
      <c r="E110" s="8">
        <f t="shared" si="11"/>
        <v>0</v>
      </c>
      <c r="F110" s="8"/>
    </row>
    <row r="111" spans="1:6">
      <c r="A111">
        <v>1520</v>
      </c>
      <c r="B111" t="s">
        <v>98</v>
      </c>
      <c r="C111" s="3"/>
      <c r="D111" s="9"/>
      <c r="E111" s="8">
        <f t="shared" si="11"/>
        <v>0</v>
      </c>
      <c r="F111" s="8"/>
    </row>
    <row r="112" spans="1:6">
      <c r="A112">
        <v>1540</v>
      </c>
      <c r="B112" t="s">
        <v>99</v>
      </c>
      <c r="C112" s="3">
        <v>5500</v>
      </c>
      <c r="D112" s="9">
        <v>7800</v>
      </c>
      <c r="E112" s="8">
        <f t="shared" si="11"/>
        <v>7956</v>
      </c>
      <c r="F112" s="8"/>
    </row>
    <row r="113" spans="1:6">
      <c r="A113">
        <v>1542</v>
      </c>
      <c r="B113" t="s">
        <v>100</v>
      </c>
      <c r="C113" s="3"/>
      <c r="D113" s="9">
        <v>17000</v>
      </c>
      <c r="E113" s="8">
        <f t="shared" si="11"/>
        <v>17340</v>
      </c>
      <c r="F113" s="8"/>
    </row>
    <row r="114" spans="1:6">
      <c r="A114">
        <v>1545</v>
      </c>
      <c r="B114" t="s">
        <v>101</v>
      </c>
      <c r="C114" s="3">
        <v>140000</v>
      </c>
      <c r="D114" s="9">
        <v>200000</v>
      </c>
      <c r="E114" s="8">
        <f t="shared" si="11"/>
        <v>204000</v>
      </c>
      <c r="F114" s="8"/>
    </row>
    <row r="115" spans="1:6">
      <c r="A115">
        <v>1546</v>
      </c>
      <c r="B115" t="s">
        <v>102</v>
      </c>
      <c r="C115" s="3"/>
      <c r="D115" s="9"/>
      <c r="E115" s="8">
        <f t="shared" si="11"/>
        <v>0</v>
      </c>
      <c r="F115" s="8"/>
    </row>
    <row r="116" spans="1:6">
      <c r="A116">
        <v>1550</v>
      </c>
      <c r="B116" t="s">
        <v>103</v>
      </c>
      <c r="C116" s="3">
        <v>18000</v>
      </c>
      <c r="D116" s="9">
        <v>6000</v>
      </c>
      <c r="E116" s="8">
        <f t="shared" si="11"/>
        <v>6120</v>
      </c>
      <c r="F116" s="8"/>
    </row>
    <row r="117" spans="1:6">
      <c r="A117">
        <v>1551</v>
      </c>
      <c r="B117" t="s">
        <v>104</v>
      </c>
      <c r="C117" s="3"/>
      <c r="D117" s="9"/>
      <c r="E117" s="8">
        <f t="shared" si="11"/>
        <v>0</v>
      </c>
      <c r="F117" s="8"/>
    </row>
    <row r="118" spans="1:6">
      <c r="A118">
        <v>1552</v>
      </c>
      <c r="B118" t="s">
        <v>105</v>
      </c>
      <c r="C118" s="3">
        <v>10000</v>
      </c>
      <c r="D118" s="9">
        <v>10000</v>
      </c>
      <c r="E118" s="8">
        <f t="shared" si="11"/>
        <v>10200</v>
      </c>
      <c r="F118" s="8"/>
    </row>
    <row r="119" spans="1:6">
      <c r="A119">
        <v>1553</v>
      </c>
      <c r="B119" t="s">
        <v>106</v>
      </c>
      <c r="C119" s="3"/>
      <c r="D119" s="9">
        <v>4000</v>
      </c>
      <c r="E119" s="8">
        <f t="shared" si="11"/>
        <v>4080</v>
      </c>
      <c r="F119" s="8"/>
    </row>
    <row r="120" spans="1:6">
      <c r="A120">
        <v>1555</v>
      </c>
      <c r="B120" t="s">
        <v>107</v>
      </c>
      <c r="C120" s="3">
        <v>35000</v>
      </c>
      <c r="D120" s="9">
        <v>40000</v>
      </c>
      <c r="E120" s="8">
        <f t="shared" si="11"/>
        <v>40800</v>
      </c>
      <c r="F120" s="8"/>
    </row>
    <row r="121" spans="1:6">
      <c r="A121">
        <v>1563</v>
      </c>
      <c r="B121" t="s">
        <v>108</v>
      </c>
      <c r="C121" s="3"/>
      <c r="D121" s="9">
        <v>28000</v>
      </c>
      <c r="E121" s="8">
        <f t="shared" si="11"/>
        <v>28560</v>
      </c>
      <c r="F121" s="8"/>
    </row>
    <row r="122" spans="1:6">
      <c r="A122">
        <v>1564</v>
      </c>
      <c r="B122" t="s">
        <v>109</v>
      </c>
      <c r="C122" s="3"/>
      <c r="D122" s="9">
        <v>47600</v>
      </c>
      <c r="E122" s="8">
        <f t="shared" si="11"/>
        <v>48552</v>
      </c>
      <c r="F122" s="8"/>
    </row>
    <row r="123" spans="1:6">
      <c r="A123">
        <v>1565</v>
      </c>
      <c r="B123" t="s">
        <v>110</v>
      </c>
      <c r="C123" s="3">
        <v>60000</v>
      </c>
      <c r="D123" s="9">
        <v>46200</v>
      </c>
      <c r="E123" s="8">
        <f t="shared" si="11"/>
        <v>47124</v>
      </c>
      <c r="F123" s="8"/>
    </row>
    <row r="124" spans="1:6">
      <c r="A124">
        <v>1566</v>
      </c>
      <c r="B124" t="s">
        <v>111</v>
      </c>
      <c r="C124" s="3"/>
      <c r="D124" s="9">
        <v>25000</v>
      </c>
      <c r="E124" s="8">
        <f t="shared" si="11"/>
        <v>25500</v>
      </c>
      <c r="F124" s="8"/>
    </row>
    <row r="125" spans="1:6">
      <c r="A125">
        <v>1567</v>
      </c>
      <c r="B125" t="s">
        <v>112</v>
      </c>
      <c r="C125" s="3"/>
      <c r="D125" s="9">
        <v>25400</v>
      </c>
      <c r="E125" s="8">
        <f t="shared" si="11"/>
        <v>25908</v>
      </c>
      <c r="F125" s="8"/>
    </row>
    <row r="126" spans="1:6">
      <c r="A126">
        <v>1568</v>
      </c>
      <c r="B126" t="s">
        <v>113</v>
      </c>
      <c r="C126" s="3"/>
      <c r="D126" s="9"/>
      <c r="E126" s="8">
        <f t="shared" si="11"/>
        <v>0</v>
      </c>
      <c r="F126" s="8"/>
    </row>
    <row r="127" spans="1:6">
      <c r="A127">
        <v>1570</v>
      </c>
      <c r="B127" t="s">
        <v>114</v>
      </c>
      <c r="C127" s="3">
        <v>20000</v>
      </c>
      <c r="D127" s="9">
        <v>100</v>
      </c>
      <c r="E127" s="8">
        <f t="shared" si="11"/>
        <v>102</v>
      </c>
      <c r="F127" s="8"/>
    </row>
    <row r="128" spans="1:6">
      <c r="A128">
        <v>1575</v>
      </c>
      <c r="B128" t="s">
        <v>115</v>
      </c>
      <c r="C128" s="3"/>
      <c r="D128" s="9">
        <v>2400</v>
      </c>
      <c r="E128" s="8">
        <f t="shared" si="11"/>
        <v>2448</v>
      </c>
      <c r="F128" s="8"/>
    </row>
    <row r="129" spans="1:6">
      <c r="A129">
        <v>1582</v>
      </c>
      <c r="B129" t="s">
        <v>116</v>
      </c>
      <c r="C129" s="3">
        <v>8000</v>
      </c>
      <c r="D129" s="9">
        <v>4800</v>
      </c>
      <c r="E129" s="8">
        <f t="shared" si="11"/>
        <v>4896</v>
      </c>
      <c r="F129" s="8"/>
    </row>
    <row r="130" spans="1:6">
      <c r="A130">
        <v>1585</v>
      </c>
      <c r="B130" t="s">
        <v>117</v>
      </c>
      <c r="C130" s="3">
        <v>1000</v>
      </c>
      <c r="D130" s="9">
        <v>15000</v>
      </c>
      <c r="E130" s="8">
        <f t="shared" si="11"/>
        <v>15300</v>
      </c>
      <c r="F130" s="8"/>
    </row>
    <row r="131" spans="1:6">
      <c r="A131">
        <v>1586</v>
      </c>
      <c r="B131" t="s">
        <v>118</v>
      </c>
      <c r="C131" s="3">
        <v>2000</v>
      </c>
      <c r="D131" s="9">
        <v>4000</v>
      </c>
      <c r="E131" s="8">
        <f t="shared" si="11"/>
        <v>4080</v>
      </c>
      <c r="F131" s="8"/>
    </row>
    <row r="132" spans="1:6">
      <c r="A132">
        <v>1587</v>
      </c>
      <c r="B132" t="s">
        <v>119</v>
      </c>
      <c r="C132" s="3">
        <v>15000</v>
      </c>
      <c r="D132" s="9">
        <v>17000</v>
      </c>
      <c r="E132" s="8">
        <f t="shared" si="11"/>
        <v>17340</v>
      </c>
      <c r="F132" s="8"/>
    </row>
    <row r="133" spans="1:6">
      <c r="A133">
        <v>1590</v>
      </c>
      <c r="B133" t="s">
        <v>120</v>
      </c>
      <c r="C133" s="3">
        <v>60000</v>
      </c>
      <c r="D133" s="9">
        <v>65000</v>
      </c>
      <c r="E133" s="8">
        <f t="shared" si="11"/>
        <v>66300</v>
      </c>
      <c r="F133" s="8"/>
    </row>
    <row r="134" spans="1:6">
      <c r="A134">
        <v>1591</v>
      </c>
      <c r="B134" t="s">
        <v>121</v>
      </c>
      <c r="C134" s="3">
        <v>12000</v>
      </c>
      <c r="D134" s="9">
        <v>0</v>
      </c>
      <c r="E134" s="8">
        <f t="shared" si="11"/>
        <v>0</v>
      </c>
      <c r="F134" s="8"/>
    </row>
    <row r="135" spans="1:6">
      <c r="A135">
        <v>1592</v>
      </c>
      <c r="B135" t="s">
        <v>122</v>
      </c>
      <c r="C135" s="3">
        <v>2500</v>
      </c>
      <c r="D135" s="9">
        <v>4300</v>
      </c>
      <c r="E135" s="8">
        <f t="shared" si="11"/>
        <v>4386</v>
      </c>
      <c r="F135" s="8"/>
    </row>
    <row r="136" spans="1:6">
      <c r="A136">
        <v>1593</v>
      </c>
      <c r="B136" t="s">
        <v>123</v>
      </c>
      <c r="C136" s="3"/>
      <c r="D136" s="9">
        <v>0</v>
      </c>
      <c r="E136" s="8">
        <f t="shared" si="11"/>
        <v>0</v>
      </c>
      <c r="F136" s="8"/>
    </row>
    <row r="137" spans="1:6">
      <c r="A137">
        <v>1594</v>
      </c>
      <c r="B137" t="s">
        <v>124</v>
      </c>
      <c r="C137" s="3"/>
      <c r="D137" s="9">
        <v>0</v>
      </c>
      <c r="E137" s="8">
        <f t="shared" si="11"/>
        <v>0</v>
      </c>
      <c r="F137" s="8"/>
    </row>
    <row r="138" spans="1:6">
      <c r="A138">
        <v>1595</v>
      </c>
      <c r="B138" t="s">
        <v>125</v>
      </c>
      <c r="C138" s="3">
        <v>10000</v>
      </c>
      <c r="D138" s="9">
        <v>1575</v>
      </c>
      <c r="E138" s="8">
        <f t="shared" si="11"/>
        <v>1606.5</v>
      </c>
      <c r="F138" s="8"/>
    </row>
    <row r="139" spans="1:6">
      <c r="A139">
        <v>1598</v>
      </c>
      <c r="B139" t="s">
        <v>126</v>
      </c>
      <c r="C139" s="3">
        <v>1000</v>
      </c>
      <c r="D139" s="9">
        <v>0</v>
      </c>
      <c r="E139" s="8">
        <f t="shared" si="11"/>
        <v>0</v>
      </c>
      <c r="F139" s="8"/>
    </row>
    <row r="140" spans="1:6">
      <c r="B140" s="1" t="s">
        <v>127</v>
      </c>
      <c r="C140" s="2">
        <f t="shared" ref="C140" si="12">SUM(C101:C139)</f>
        <v>700000</v>
      </c>
      <c r="D140" s="6">
        <f>SUM(D101:D139)</f>
        <v>894175</v>
      </c>
      <c r="E140" s="6">
        <f t="shared" ref="E140" si="13">SUM(E101:E139)</f>
        <v>910498.5</v>
      </c>
      <c r="F140" s="6"/>
    </row>
    <row r="141" spans="1:6">
      <c r="A141" t="s">
        <v>18</v>
      </c>
      <c r="B141" t="s">
        <v>15</v>
      </c>
      <c r="D141" s="4"/>
      <c r="E141" s="8">
        <f t="shared" si="11"/>
        <v>0</v>
      </c>
      <c r="F141" s="8"/>
    </row>
    <row r="142" spans="1:6">
      <c r="B142" s="1" t="s">
        <v>128</v>
      </c>
      <c r="D142" s="4"/>
      <c r="E142" s="8">
        <f t="shared" si="11"/>
        <v>0</v>
      </c>
      <c r="F142" s="8"/>
    </row>
    <row r="143" spans="1:6">
      <c r="A143">
        <v>1601</v>
      </c>
      <c r="B143" t="s">
        <v>129</v>
      </c>
      <c r="C143" s="9"/>
      <c r="D143" s="4"/>
      <c r="E143" s="8">
        <f t="shared" si="11"/>
        <v>0</v>
      </c>
      <c r="F143" s="8"/>
    </row>
    <row r="144" spans="1:6">
      <c r="A144">
        <v>1610</v>
      </c>
      <c r="B144" t="s">
        <v>15</v>
      </c>
      <c r="C144" s="9"/>
      <c r="D144" s="4"/>
      <c r="E144" s="8">
        <f t="shared" si="11"/>
        <v>0</v>
      </c>
      <c r="F144" s="8"/>
    </row>
    <row r="145" spans="1:6">
      <c r="A145">
        <v>1615</v>
      </c>
      <c r="B145" t="s">
        <v>15</v>
      </c>
      <c r="C145" s="9"/>
      <c r="D145" s="4"/>
      <c r="E145" s="8">
        <f t="shared" si="11"/>
        <v>0</v>
      </c>
      <c r="F145" s="8"/>
    </row>
    <row r="146" spans="1:6">
      <c r="B146" s="1" t="s">
        <v>130</v>
      </c>
      <c r="C146" s="9"/>
      <c r="D146" s="4">
        <f>SUM(D143:D145)</f>
        <v>0</v>
      </c>
      <c r="E146" s="8">
        <f t="shared" si="11"/>
        <v>0</v>
      </c>
      <c r="F146" s="8"/>
    </row>
    <row r="147" spans="1:6">
      <c r="A147" t="s">
        <v>18</v>
      </c>
      <c r="B147" t="s">
        <v>15</v>
      </c>
      <c r="D147" s="4"/>
      <c r="E147" s="8">
        <f t="shared" si="11"/>
        <v>0</v>
      </c>
      <c r="F147" s="8"/>
    </row>
    <row r="148" spans="1:6">
      <c r="B148" s="1" t="s">
        <v>131</v>
      </c>
      <c r="D148" s="4"/>
      <c r="E148" s="8">
        <f t="shared" si="11"/>
        <v>0</v>
      </c>
      <c r="F148" s="8"/>
    </row>
    <row r="149" spans="1:6">
      <c r="A149">
        <v>1808</v>
      </c>
      <c r="B149" t="s">
        <v>132</v>
      </c>
      <c r="C149" s="9"/>
      <c r="D149" s="4"/>
      <c r="E149" s="8">
        <f t="shared" si="11"/>
        <v>0</v>
      </c>
      <c r="F149" s="8"/>
    </row>
    <row r="150" spans="1:6">
      <c r="A150">
        <v>1810</v>
      </c>
      <c r="B150" t="s">
        <v>133</v>
      </c>
      <c r="C150" s="9"/>
      <c r="D150" s="4">
        <v>12200</v>
      </c>
      <c r="E150" s="16">
        <f t="shared" si="11"/>
        <v>12444</v>
      </c>
      <c r="F150" s="8"/>
    </row>
    <row r="151" spans="1:6">
      <c r="A151">
        <v>1821</v>
      </c>
      <c r="B151" t="s">
        <v>134</v>
      </c>
      <c r="C151" s="9">
        <v>2000</v>
      </c>
      <c r="D151" s="4">
        <v>-400</v>
      </c>
      <c r="E151" s="16">
        <f t="shared" si="11"/>
        <v>-408</v>
      </c>
      <c r="F151" s="8"/>
    </row>
    <row r="152" spans="1:6">
      <c r="A152">
        <v>1823</v>
      </c>
      <c r="B152" t="s">
        <v>135</v>
      </c>
      <c r="C152" s="9"/>
      <c r="D152" s="4">
        <v>-2200</v>
      </c>
      <c r="E152" s="16">
        <f t="shared" si="11"/>
        <v>-2244</v>
      </c>
      <c r="F152" s="8"/>
    </row>
    <row r="153" spans="1:6">
      <c r="B153" s="1" t="s">
        <v>136</v>
      </c>
      <c r="C153" s="10">
        <f t="shared" ref="C153" si="14">SUM(C149:C152)</f>
        <v>2000</v>
      </c>
      <c r="D153" s="6">
        <f>SUM(D149:D152)</f>
        <v>9600</v>
      </c>
      <c r="E153" s="6">
        <f t="shared" ref="E153" si="15">SUM(E149:E152)</f>
        <v>9792</v>
      </c>
      <c r="F153" s="6"/>
    </row>
    <row r="154" spans="1:6">
      <c r="B154" s="1"/>
      <c r="D154" s="4"/>
    </row>
    <row r="155" spans="1:6">
      <c r="B155" s="1" t="s">
        <v>137</v>
      </c>
      <c r="C155" s="10">
        <f>C34+C64+C83+C91+C98+C140+C153</f>
        <v>-1383000</v>
      </c>
      <c r="D155" s="10">
        <f t="shared" ref="D155:E155" si="16">D34+D64+D83+D91+D98+D140+D153</f>
        <v>952915</v>
      </c>
      <c r="E155" s="10">
        <f t="shared" si="16"/>
        <v>-1096476.7</v>
      </c>
      <c r="F155" s="6"/>
    </row>
    <row r="156" spans="1:6">
      <c r="A156" t="s">
        <v>18</v>
      </c>
      <c r="B156" t="s">
        <v>15</v>
      </c>
    </row>
    <row r="158" spans="1:6">
      <c r="B158" t="s">
        <v>138</v>
      </c>
    </row>
  </sheetData>
  <mergeCells count="5">
    <mergeCell ref="A5:L5"/>
    <mergeCell ref="A1:W1"/>
    <mergeCell ref="A2:W2"/>
    <mergeCell ref="A3:W3"/>
    <mergeCell ref="A4:L4"/>
  </mergeCells>
  <pageMargins left="0.75" right="0.75" top="0.75" bottom="0.5" header="0.5" footer="0.75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e6cdaa-aed8-4aee-8428-ada1252b194f" xsi:nil="true"/>
    <lcf76f155ced4ddcb4097134ff3c332f xmlns="970fd9c7-fe09-4dc6-aa53-c282e3120a6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1B79FF2F4E0F49998CFAE18BB11FE3" ma:contentTypeVersion="10" ma:contentTypeDescription="Opret et nyt dokument." ma:contentTypeScope="" ma:versionID="958796769e1daa3934a7a084722797bd">
  <xsd:schema xmlns:xsd="http://www.w3.org/2001/XMLSchema" xmlns:xs="http://www.w3.org/2001/XMLSchema" xmlns:p="http://schemas.microsoft.com/office/2006/metadata/properties" xmlns:ns2="970fd9c7-fe09-4dc6-aa53-c282e3120a66" xmlns:ns3="9be6cdaa-aed8-4aee-8428-ada1252b194f" targetNamespace="http://schemas.microsoft.com/office/2006/metadata/properties" ma:root="true" ma:fieldsID="879a1cfeb72a1df1e2427991c448e588" ns2:_="" ns3:_="">
    <xsd:import namespace="970fd9c7-fe09-4dc6-aa53-c282e3120a66"/>
    <xsd:import namespace="9be6cdaa-aed8-4aee-8428-ada1252b1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fd9c7-fe09-4dc6-aa53-c282e3120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e9a94ee7-a93a-43f2-8896-fe241c2f05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6cdaa-aed8-4aee-8428-ada1252b19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f0080b-1f8e-4787-979b-3f2f4b05bbc3}" ma:internalName="TaxCatchAll" ma:showField="CatchAllData" ma:web="9be6cdaa-aed8-4aee-8428-ada1252b1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3D6325-41BB-40E9-A1D5-F1578C4F2C61}"/>
</file>

<file path=customXml/itemProps2.xml><?xml version="1.0" encoding="utf-8"?>
<ds:datastoreItem xmlns:ds="http://schemas.openxmlformats.org/officeDocument/2006/customXml" ds:itemID="{E637B04D-7DAC-4942-9651-E921ECBAC2DD}"/>
</file>

<file path=customXml/itemProps3.xml><?xml version="1.0" encoding="utf-8"?>
<ds:datastoreItem xmlns:ds="http://schemas.openxmlformats.org/officeDocument/2006/customXml" ds:itemID="{81B6E29E-7EEF-4D7A-819B-856B89E74B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 Ole</dc:creator>
  <cp:keywords/>
  <dc:description/>
  <cp:lastModifiedBy>Per Ole Front GHT`s vandværk</cp:lastModifiedBy>
  <cp:revision/>
  <dcterms:created xsi:type="dcterms:W3CDTF">2025-08-25T15:22:57Z</dcterms:created>
  <dcterms:modified xsi:type="dcterms:W3CDTF">2026-02-06T12:32:46Z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0x010100841B79FF2F4E0F49998CFAE18BB11FE3</vt:lpwstr>
  </property>
</Properties>
</file>